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nek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00" sheetId="3" r:id="rId3"/>
  </sheets>
  <definedNames/>
  <calcPr/>
  <webPublishing/>
</workbook>
</file>

<file path=xl/sharedStrings.xml><?xml version="1.0" encoding="utf-8"?>
<sst xmlns="http://schemas.openxmlformats.org/spreadsheetml/2006/main" count="397" uniqueCount="154">
  <si>
    <t>Firma: Krajská správa a údržba silnic Vysočiny, příspěvková organizace</t>
  </si>
  <si>
    <t>Rekapitulace ceny</t>
  </si>
  <si>
    <t>Stavba: 2025 - III/35116 Benetice průtah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</si>
  <si>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</si>
  <si>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</si>
  <si>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</si>
  <si>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</si>
  <si>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</si>
  <si>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</si>
  <si>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</si>
  <si>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</si>
  <si>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</si>
  <si>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</si>
  <si>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</si>
  <si>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</si>
  <si>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2025</t>
  </si>
  <si>
    <t>III/35116 Benetice průtah</t>
  </si>
  <si>
    <t>O</t>
  </si>
  <si>
    <t>Rozpočet:</t>
  </si>
  <si>
    <t>0,00</t>
  </si>
  <si>
    <t>15,00</t>
  </si>
  <si>
    <t>21,00</t>
  </si>
  <si>
    <t>3</t>
  </si>
  <si>
    <t>2</t>
  </si>
  <si>
    <t>SO 000</t>
  </si>
  <si>
    <t>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</si>
  <si>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</si>
  <si>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</si>
  <si>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</si>
  <si>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</si>
  <si>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</si>
  <si>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</si>
  <si>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</si>
  <si>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</si>
  <si>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</si>
  <si>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</si>
  <si>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</si>
  <si>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</si>
  <si>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</si>
  <si>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</si>
  <si>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</si>
  <si>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</si>
  <si>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</si>
  <si>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</si>
  <si>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</si>
  <si>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</si>
  <si>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02610</t>
  </si>
  <si>
    <t/>
  </si>
  <si>
    <t>ZKOUŠENÍ KONSTRUKCÍ A PRACÍ ZKUŠEBNOU ZHOTOVITELE</t>
  </si>
  <si>
    <t>KPL</t>
  </si>
  <si>
    <t>PP</t>
  </si>
  <si>
    <t>zkoušení konstrukcí – veškeré požadované zkoušky</t>
  </si>
  <si>
    <t>VV</t>
  </si>
  <si>
    <t>1,0=1,000 [A]</t>
  </si>
  <si>
    <t>TS</t>
  </si>
  <si>
    <t>zahrnuje veškeré náklady spojené s objednatelem požadovanými zkouškami</t>
  </si>
  <si>
    <t>02710</t>
  </si>
  <si>
    <t>POMOC PRÁCE ZŘÍZ NEBO ZAJIŠŤ OBJÍŽĎKY A PŘÍSTUP CESTY</t>
  </si>
  <si>
    <t>Položka zahrnuje:  
- veškeré náklady spojené se zřízením nebo zajištěním objížďky a přístupové cesty  
Položka nezahrnuje:  
- x</t>
  </si>
  <si>
    <t>02911</t>
  </si>
  <si>
    <t>OSTATNÍ POŽADAVKY - GEODETICKÉ ZAMĚŘENÍ</t>
  </si>
  <si>
    <t>Vytýčení inženýrských sítí na stavbě</t>
  </si>
  <si>
    <t>zahrnuje veškeré náklady spojené s objednatelem požadovanými pracemi</t>
  </si>
  <si>
    <t>03100</t>
  </si>
  <si>
    <t>ZAŘÍZENÍ STAVENIŠTĚ - ZŘÍZENÍ, PROVOZ, DEMONTÁŽ</t>
  </si>
  <si>
    <t>Zhotovitel je povinen si zajistit plochy pro zařízení staveniště včetně zajištění pronájmu pozemku, zajištění souhlasu napojení na veřejné sítě a projednání přístupových cest.   
Zařízení staveniště je podrobněji specifikováno v SOD.</t>
  </si>
  <si>
    <t>zahrnuje objednatelem povolené náklady na pořízení (event. pronájem), provozování, udržování a likvidaci zhotovitelova zařízení</t>
  </si>
  <si>
    <t>7</t>
  </si>
  <si>
    <t>02720</t>
  </si>
  <si>
    <t>POMOC PRÁCE ZŘÍZ NEBO ZAJIŠŤ REGULACI A OCHRANU DOPRAVY</t>
  </si>
  <si>
    <t>zpracování DIO, vč. zřízení a odstranění přechodného dopravního značení  
 objízdných tras, vč. projednání. Zajištění vydání všech potřebných rozhodnutí a stanovení pro přechodnou úpravu provozu na pozemních komunikacích dle zpracované projektové dokumentace a dle vyjádření dotčených orgánů;  
-Soustavnou péči zhotovitele o kvalitní značení objízdných tras;  
-Zabezpečení změny dopravního značení a provizorních objížděk;</t>
  </si>
  <si>
    <t>zahrnuje veškeré náklady spojené s objednatelem požadovanými zařízeními</t>
  </si>
  <si>
    <t>8</t>
  </si>
  <si>
    <t>Pro realisaci stavby</t>
  </si>
  <si>
    <t>SO 100</t>
  </si>
  <si>
    <t>Komunikace</t>
  </si>
  <si>
    <t>014101</t>
  </si>
  <si>
    <t>POPLATKY ZA SKLÁDKU</t>
  </si>
  <si>
    <t>M3</t>
  </si>
  <si>
    <t>snížen nivelety: (110,0*(6,0+6,6)*0,5+70,0*(6,6+6,5)*0,5+60,0*(6,5+7,6)*0,5+70,0*(7,6+6,5)*0,5+30,0*(6,5+10,0)*0,5)*0,1=231,550 [A] 
(30,0*(10,0+7,0)*0,5+70,0*(7,0+6,0)*0,5+30,0*(6,0+5,5)*0,5+90,0*5,5+31,0*(5,5+5,2)*0,5)*0,1=154,335 [B] 
Celkem: A+B=385,885 [C]</t>
  </si>
  <si>
    <t>Položka zahrnuje:  
- veškeré poplatky provozovateli skládky související s uložením odpadu na skládce.  
Položka nezahrnuje:  
- x</t>
  </si>
  <si>
    <t>Zemní práce</t>
  </si>
  <si>
    <t>123738</t>
  </si>
  <si>
    <t>ODKOP PRO SPOD STAVBU SILNIC A ŽELEZNIC TŘ. I, ODVOZ DO 20KM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</si>
  <si>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pažení záporového 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 uložení zeminy (na skládku, do násypu) ani poplatky za skládku, vykazují se v položce č.0141**</t>
  </si>
  <si>
    <t>11</t>
  </si>
  <si>
    <t>113132</t>
  </si>
  <si>
    <t>ODSTRANĚNÍ KRYTU ZPEVNĚNÝCH PLOCH S ASFALT POJIVEM, ODVOZ DO 2KM</t>
  </si>
  <si>
    <t>materiál bude použit pro recyklaci za studena</t>
  </si>
  <si>
    <t>stávající AHV: (110,0*(6,0+6,6)*0,5+70,0*(6,6+6,5)*0,5+60,0*(6,5+7,6)*0,5+70,0*(7,6+6,5)*0,5+30,0*(6,5+10,0)*0,5)*0,2=463,100 [A] 
(30,0*(10,0+7,0)*0,5+70,0*(7,0+6,0)*0,5+30,0*(6,0+5,5)*0,5+90,0*5,5+31,0*(5,5+5,2)*0,5)*0,2=308,670 [B] 
Celkem: A+B=771,770 [C]</t>
  </si>
  <si>
    <t>Položka zahrnuje:  
- veškerou manipulaci s vybouranou sutí a s vybouranými hmotami vč. uložení na skládku.   
Položka nezahrnuje:  
-  poplatek za skládku, který se vykazuje v položce 0141** (s výjimkou malého množství bouraného materiálu, kde je možné poplatek zahrnout do jednotkové ceny bourání – tento fakt musí být uveden v doplňujícím textu k položce).</t>
  </si>
  <si>
    <t>12</t>
  </si>
  <si>
    <t>17120</t>
  </si>
  <si>
    <t>ULOŽENÍ SYPANINY DO NÁSYPŮ A NA SKLÁDKY BEZ ZHUTNĚNÍ</t>
  </si>
  <si>
    <t>uložení vytěžené vrstvy AHV pro recyklaci za studena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</si>
  <si>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</si>
  <si>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13</t>
  </si>
  <si>
    <t>18110</t>
  </si>
  <si>
    <t>ÚPRAVA PLÁNĚ SE ZHUTNĚNÍM V HORNINĚ TŘ. I</t>
  </si>
  <si>
    <t>M2</t>
  </si>
  <si>
    <t>(110,0*(6,0+6,6)*0,5+70,0*(6,6+6,5)*0,5+60,0*(6,5+7,6)*0,5+70,0*(7,6+6,5)*0,5+30,0*(6,5+10,0)*0,5)=2 315,500 [A] 
(30,0*(10,0+7,0)*0,5+70,0*(7,0+6,0)*0,5+30,0*(6,0+5,5)*0,5+90,0*5,5+31,0*(5,5+5,2)*0,5)=1 543,350 [B] 
Celkem: A+B=3 858,850 [C]</t>
  </si>
  <si>
    <t>Položka zahrnuje:  
- úpravu pláně včetně vyrovnání výškových rozdílů. Míru zhutnění určuje projekt.  
Položka nezahrnuje:  
- x</t>
  </si>
  <si>
    <t>574A34</t>
  </si>
  <si>
    <t>ASFALTOVÝ BETON PRO OBRUSNÉ VRSTVY ACO 11+, 11S TL. 40MM</t>
  </si>
  <si>
    <t>110,0*(6,0+6,6)*0,5+70,0*(6,6+6,5)*0,5+60,0*(6,5+7,6)*0,5+70,0*(7,6+6,5)*0,5+30,0*(6,5+10,0)*0,5=2 315,500 [A] 
30,0*(10,0+7,0)*0,5+70,0*(7,0+6,0)*0,5+30,0*(6,0+5,5)*0,5+90,0*5,5+31,0*(5,5+5,2)*0,5=1 543,350 [B] 
Celkem: A+B=3 858,850 [D]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</si>
  <si>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</si>
  <si>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</si>
  <si>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</si>
  <si>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ACL 16+ (50/70)</t>
  </si>
  <si>
    <t>110,0*(6,0+6,6)*0,5+70,0*(6,6+6,5)*0,5+60,0*(6,5+7,6)*0,5+70,0*(7,6+6,5)*0,5+30,0*(6,5+10,0)*0,5=2 315,500 [A] 
30,0*(10,0+7,0)*0,5+70,0*(7,0+6,0)*0,5+30,0*(6,0+5,5)*0,5+90,0*5,5+31,0*(5,5+5,2)*0,5=1 543,350 [B] 
Celkem: A+B=3 858,850 [C]</t>
  </si>
  <si>
    <t>572213</t>
  </si>
  <si>
    <t>SPOJOVACÍ POSTŘIK Z EMULZE DO 0,5KG/M2</t>
  </si>
  <si>
    <t>PS-E 0,5kg/m2</t>
  </si>
  <si>
    <t>(110,0*(6,0+6,6)*0,5+70,0*(6,6+6,5)*0,5+60,0*(6,5+7,6)*0,5+70,0*(7,6+6,5)*0,5+30,0*(6,5+10,0)*0,5)=2 315,500 [A] 
(30,0*(10,0+7,0)*0,5+70,0*(7,0+6,0)*0,5+30,0*(6,0+5,5)*0,5+90,0*5,5+31,0*(5,5+5,2)*0,5)=1 543,350 [B] 
Celkem: A+B=3 858,850 [D]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</si>
  <si>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</si>
  <si>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567544</t>
  </si>
  <si>
    <t>VRST PRO OBNOVU A OPR RECYK ZA STUD CEM A ASF EM TL DO 200MM</t>
  </si>
  <si>
    <t>RV CA 200mm dle TP208</t>
  </si>
  <si>
    <t>3913,85=3 913,850 [A]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</si>
  <si>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</si>
  <si>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58910</t>
  </si>
  <si>
    <t>VÝPLŇ SPAR ASFALTEM</t>
  </si>
  <si>
    <t>M</t>
  </si>
  <si>
    <t>6,0+5,2+25,0+10,0*3,0+4,0+8,0*3,0=94,200 [A]</t>
  </si>
  <si>
    <t>položka zahrnuje:  
- dodávku předepsaného materiálu  
- vyčištění a výplň spar tímto materiálem</t>
  </si>
  <si>
    <t>16</t>
  </si>
  <si>
    <t>572123</t>
  </si>
  <si>
    <t>INFILTRAČNÍ POSTŘIK Z EMULZE DO 1,0KG/M2</t>
  </si>
  <si>
    <t>17</t>
  </si>
  <si>
    <t>57621</t>
  </si>
  <si>
    <t>POSYP KAMENIVEM DRCENÝM 5KG/M2</t>
  </si>
  <si>
    <t>Položka zahrnuje:  
- dodání kameniva předepsané kvality a zrnitosti  
- posyp předepsaným množstvím  
Položka nezahrnuje:  
- x</t>
  </si>
  <si>
    <t>Potrubí</t>
  </si>
  <si>
    <t>89923</t>
  </si>
  <si>
    <t>VÝŠKOVÁ ÚPRAVA KRYCÍCH HRNCŮ</t>
  </si>
  <si>
    <t>KUS</t>
  </si>
  <si>
    <t>17,0=17,000 [A]</t>
  </si>
  <si>
    <t>Položka zahrnuje:  
- všechny nutné práce a materiály pro zvýšení nebo snížení zařízení (včetně nutné úpravy stávajícího povrchu vozovky nebo chodníku)  
Položka nezahrnuje:  
- x</t>
  </si>
  <si>
    <t>14</t>
  </si>
  <si>
    <t>89922</t>
  </si>
  <si>
    <t>VÝŠKOVÁ ÚPRAVA MŘÍŽÍ</t>
  </si>
  <si>
    <t>včetně dodávky nové mříže s L rámem</t>
  </si>
  <si>
    <t>15,0=15,000 [A]</t>
  </si>
  <si>
    <t>18</t>
  </si>
  <si>
    <t>89712</t>
  </si>
  <si>
    <t>VPUSŤ KANALIZAČNÍ ULIČNÍ KOMPLETNÍ Z BETONOVÝCH DÍLCŮ</t>
  </si>
  <si>
    <t>včetně zemních prací a napojení</t>
  </si>
  <si>
    <t>Položka zahrnuje:  
- dodávku a osazení předepsaných dílů včetně mříže  
- výplň, těsnění a tmelení spar a spojů,  
- opatření povrchů betonu izolací proti zemní vlhkosti v částech, kde přijdou do styku se zeminou nebo kamenivem,  
- předepsané podkladní konstrukce  
Položka nezahrnuje:  
- x</t>
  </si>
  <si>
    <t>91</t>
  </si>
  <si>
    <t>Doplňující konstrukce a práce</t>
  </si>
  <si>
    <t>919111</t>
  </si>
  <si>
    <t>ŘEZÁNÍ ASFALTOVÉHO KRYTU VOZOVEK TL DO 50MM</t>
  </si>
  <si>
    <t>6,0+5,2+25,0+10,0*3+4,0+8,0*3,0=94,200 [A]</t>
  </si>
  <si>
    <t>položka zahrnuje řezání vozovkové vrstvy v předepsané tloušťce, včetně spotřeby vody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</si>
</sst>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SUM(C10:C11)</f>
      </c>
      <c s="1"/>
      <c s="1"/>
    </row>
    <row r="7" spans="1:5" ht="12.75" customHeight="1">
      <c r="A7" s="1"/>
      <c s="4" t="s">
        <v>5</v>
      </c>
      <c s="7">
        <f>SUM(E10:E11)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74</v>
      </c>
      <c s="20" t="s">
        <v>75</v>
      </c>
      <c s="21">
        <f>'SO 100'!I3</f>
      </c>
      <c s="21">
        <f>'SO 100'!O2</f>
      </c>
      <c s="21">
        <f>C11+D11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51</v>
      </c>
    </row>
    <row r="11" spans="1:5" ht="12.75">
      <c r="A11" s="36" t="s">
        <v>52</v>
      </c>
      <c r="E11" s="37" t="s">
        <v>53</v>
      </c>
    </row>
    <row r="12" spans="1:5" ht="12.75">
      <c r="A12" t="s">
        <v>54</v>
      </c>
      <c r="E12" s="35" t="s">
        <v>55</v>
      </c>
    </row>
    <row r="13" spans="1:16" ht="12.75">
      <c r="A13" s="25" t="s">
        <v>45</v>
      </c>
      <c s="29" t="s">
        <v>23</v>
      </c>
      <c s="29" t="s">
        <v>56</v>
      </c>
      <c s="25" t="s">
        <v>47</v>
      </c>
      <c s="30" t="s">
        <v>57</v>
      </c>
      <c s="31" t="s">
        <v>49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47</v>
      </c>
    </row>
    <row r="15" spans="1:5" ht="12.75">
      <c r="A15" s="36" t="s">
        <v>52</v>
      </c>
      <c r="E15" s="37" t="s">
        <v>53</v>
      </c>
    </row>
    <row r="16" spans="1:5" ht="51">
      <c r="A16" t="s">
        <v>54</v>
      </c>
      <c r="E16" s="35" t="s">
        <v>58</v>
      </c>
    </row>
    <row r="17" spans="1:16" ht="12.75">
      <c r="A17" s="25" t="s">
        <v>45</v>
      </c>
      <c s="29" t="s">
        <v>22</v>
      </c>
      <c s="29" t="s">
        <v>59</v>
      </c>
      <c s="25" t="s">
        <v>47</v>
      </c>
      <c s="30" t="s">
        <v>60</v>
      </c>
      <c s="31" t="s">
        <v>49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61</v>
      </c>
    </row>
    <row r="19" spans="1:5" ht="12.75">
      <c r="A19" s="36" t="s">
        <v>52</v>
      </c>
      <c r="E19" s="37" t="s">
        <v>53</v>
      </c>
    </row>
    <row r="20" spans="1:5" ht="12.75">
      <c r="A20" t="s">
        <v>54</v>
      </c>
      <c r="E20" s="35" t="s">
        <v>62</v>
      </c>
    </row>
    <row r="21" spans="1:16" ht="12.75">
      <c r="A21" s="25" t="s">
        <v>45</v>
      </c>
      <c s="29" t="s">
        <v>37</v>
      </c>
      <c s="29" t="s">
        <v>63</v>
      </c>
      <c s="25" t="s">
        <v>47</v>
      </c>
      <c s="30" t="s">
        <v>64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51">
      <c r="A22" s="34" t="s">
        <v>50</v>
      </c>
      <c r="E22" s="35" t="s">
        <v>65</v>
      </c>
    </row>
    <row r="23" spans="1:5" ht="12.75">
      <c r="A23" s="36" t="s">
        <v>52</v>
      </c>
      <c r="E23" s="37" t="s">
        <v>53</v>
      </c>
    </row>
    <row r="24" spans="1:5" ht="25.5">
      <c r="A24" t="s">
        <v>54</v>
      </c>
      <c r="E24" s="35" t="s">
        <v>66</v>
      </c>
    </row>
    <row r="25" spans="1:16" ht="12.75">
      <c r="A25" s="25" t="s">
        <v>45</v>
      </c>
      <c s="29" t="s">
        <v>67</v>
      </c>
      <c s="29" t="s">
        <v>68</v>
      </c>
      <c s="25" t="s">
        <v>47</v>
      </c>
      <c s="30" t="s">
        <v>69</v>
      </c>
      <c s="31" t="s">
        <v>49</v>
      </c>
      <c s="32">
        <v>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76.5">
      <c r="A26" s="34" t="s">
        <v>50</v>
      </c>
      <c r="E26" s="35" t="s">
        <v>70</v>
      </c>
    </row>
    <row r="27" spans="1:5" ht="12.75">
      <c r="A27" s="36" t="s">
        <v>52</v>
      </c>
      <c r="E27" s="37" t="s">
        <v>53</v>
      </c>
    </row>
    <row r="28" spans="1:5" ht="12.75">
      <c r="A28" t="s">
        <v>54</v>
      </c>
      <c r="E28" s="35" t="s">
        <v>71</v>
      </c>
    </row>
    <row r="29" spans="1:16" ht="12.75">
      <c r="A29" s="25" t="s">
        <v>45</v>
      </c>
      <c s="29" t="s">
        <v>72</v>
      </c>
      <c s="29" t="s">
        <v>59</v>
      </c>
      <c s="25" t="s">
        <v>47</v>
      </c>
      <c s="30" t="s">
        <v>60</v>
      </c>
      <c s="31" t="s">
        <v>49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73</v>
      </c>
    </row>
    <row r="31" spans="1:5" ht="12.75">
      <c r="A31" s="36" t="s">
        <v>52</v>
      </c>
      <c r="E31" s="37" t="s">
        <v>53</v>
      </c>
    </row>
    <row r="32" spans="1:5" ht="12.75">
      <c r="A32" t="s">
        <v>54</v>
      </c>
      <c r="E32" s="35" t="s">
        <v>62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0+O8+O13+O30+O59+O72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74</v>
      </c>
      <c s="38">
        <f>0+I8+I13+I30+I59+I72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74</v>
      </c>
      <c s="6"/>
      <c s="18" t="s">
        <v>75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42</v>
      </c>
      <c s="29" t="s">
        <v>76</v>
      </c>
      <c s="25" t="s">
        <v>47</v>
      </c>
      <c s="30" t="s">
        <v>77</v>
      </c>
      <c s="31" t="s">
        <v>78</v>
      </c>
      <c s="32">
        <v>385.885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76.5">
      <c r="A11" s="36" t="s">
        <v>52</v>
      </c>
      <c r="E11" s="37" t="s">
        <v>79</v>
      </c>
    </row>
    <row r="12" spans="1:5" ht="51">
      <c r="A12" t="s">
        <v>54</v>
      </c>
      <c r="E12" s="35" t="s">
        <v>80</v>
      </c>
    </row>
    <row r="13" spans="1:18" ht="12.75" customHeight="1">
      <c r="A13" s="6" t="s">
        <v>43</v>
      </c>
      <c s="6"/>
      <c s="40" t="s">
        <v>29</v>
      </c>
      <c s="6"/>
      <c s="27" t="s">
        <v>81</v>
      </c>
      <c s="6"/>
      <c s="6"/>
      <c s="6"/>
      <c s="41">
        <f>0+Q13</f>
      </c>
      <c r="O13">
        <f>0+R13</f>
      </c>
      <c r="Q13">
        <f>0+I14+I18+I22+I26</f>
      </c>
      <c>
        <f>0+O14+O18+O22+O26</f>
      </c>
    </row>
    <row r="14" spans="1:16" ht="12.75">
      <c r="A14" s="25" t="s">
        <v>45</v>
      </c>
      <c s="29" t="s">
        <v>40</v>
      </c>
      <c s="29" t="s">
        <v>82</v>
      </c>
      <c s="25" t="s">
        <v>47</v>
      </c>
      <c s="30" t="s">
        <v>83</v>
      </c>
      <c s="31" t="s">
        <v>78</v>
      </c>
      <c s="32">
        <v>385.885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12.75">
      <c r="A15" s="34" t="s">
        <v>50</v>
      </c>
      <c r="E15" s="35" t="s">
        <v>47</v>
      </c>
    </row>
    <row r="16" spans="1:5" ht="76.5">
      <c r="A16" s="36" t="s">
        <v>52</v>
      </c>
      <c r="E16" s="37" t="s">
        <v>79</v>
      </c>
    </row>
    <row r="17" spans="1:5" ht="395.25">
      <c r="A17" t="s">
        <v>54</v>
      </c>
      <c r="E17" s="35" t="s">
        <v>84</v>
      </c>
    </row>
    <row r="18" spans="1:16" ht="25.5">
      <c r="A18" s="25" t="s">
        <v>45</v>
      </c>
      <c s="29" t="s">
        <v>85</v>
      </c>
      <c s="29" t="s">
        <v>86</v>
      </c>
      <c s="25" t="s">
        <v>47</v>
      </c>
      <c s="30" t="s">
        <v>87</v>
      </c>
      <c s="31" t="s">
        <v>78</v>
      </c>
      <c s="32">
        <v>771.77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88</v>
      </c>
    </row>
    <row r="20" spans="1:5" ht="76.5">
      <c r="A20" s="36" t="s">
        <v>52</v>
      </c>
      <c r="E20" s="37" t="s">
        <v>89</v>
      </c>
    </row>
    <row r="21" spans="1:5" ht="89.25">
      <c r="A21" t="s">
        <v>54</v>
      </c>
      <c r="E21" s="35" t="s">
        <v>90</v>
      </c>
    </row>
    <row r="22" spans="1:16" ht="12.75">
      <c r="A22" s="25" t="s">
        <v>45</v>
      </c>
      <c s="29" t="s">
        <v>91</v>
      </c>
      <c s="29" t="s">
        <v>92</v>
      </c>
      <c s="25" t="s">
        <v>47</v>
      </c>
      <c s="30" t="s">
        <v>93</v>
      </c>
      <c s="31" t="s">
        <v>78</v>
      </c>
      <c s="32">
        <v>771.77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94</v>
      </c>
    </row>
    <row r="24" spans="1:5" ht="76.5">
      <c r="A24" s="36" t="s">
        <v>52</v>
      </c>
      <c r="E24" s="37" t="s">
        <v>89</v>
      </c>
    </row>
    <row r="25" spans="1:5" ht="191.25">
      <c r="A25" t="s">
        <v>54</v>
      </c>
      <c r="E25" s="35" t="s">
        <v>95</v>
      </c>
    </row>
    <row r="26" spans="1:16" ht="12.75">
      <c r="A26" s="25" t="s">
        <v>45</v>
      </c>
      <c s="29" t="s">
        <v>96</v>
      </c>
      <c s="29" t="s">
        <v>97</v>
      </c>
      <c s="25" t="s">
        <v>47</v>
      </c>
      <c s="30" t="s">
        <v>98</v>
      </c>
      <c s="31" t="s">
        <v>99</v>
      </c>
      <c s="32">
        <v>3858.85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47</v>
      </c>
    </row>
    <row r="28" spans="1:5" ht="63.75">
      <c r="A28" s="36" t="s">
        <v>52</v>
      </c>
      <c r="E28" s="37" t="s">
        <v>100</v>
      </c>
    </row>
    <row r="29" spans="1:5" ht="51">
      <c r="A29" t="s">
        <v>54</v>
      </c>
      <c r="E29" s="35" t="s">
        <v>101</v>
      </c>
    </row>
    <row r="30" spans="1:18" ht="12.75" customHeight="1">
      <c r="A30" s="6" t="s">
        <v>43</v>
      </c>
      <c s="6"/>
      <c s="40" t="s">
        <v>35</v>
      </c>
      <c s="6"/>
      <c s="27" t="s">
        <v>75</v>
      </c>
      <c s="6"/>
      <c s="6"/>
      <c s="6"/>
      <c s="41">
        <f>0+Q30</f>
      </c>
      <c r="O30">
        <f>0+R30</f>
      </c>
      <c r="Q30">
        <f>0+I31+I35+I39+I43+I47+I51+I55</f>
      </c>
      <c>
        <f>0+O31+O35+O39+O43+O47+O51+O55</f>
      </c>
    </row>
    <row r="31" spans="1:16" ht="12.75">
      <c r="A31" s="25" t="s">
        <v>45</v>
      </c>
      <c s="29" t="s">
        <v>29</v>
      </c>
      <c s="29" t="s">
        <v>102</v>
      </c>
      <c s="25" t="s">
        <v>47</v>
      </c>
      <c s="30" t="s">
        <v>103</v>
      </c>
      <c s="31" t="s">
        <v>99</v>
      </c>
      <c s="32">
        <v>3858.85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47</v>
      </c>
    </row>
    <row r="33" spans="1:5" ht="63.75">
      <c r="A33" s="36" t="s">
        <v>52</v>
      </c>
      <c r="E33" s="37" t="s">
        <v>104</v>
      </c>
    </row>
    <row r="34" spans="1:5" ht="140.25">
      <c r="A34" t="s">
        <v>54</v>
      </c>
      <c r="E34" s="35" t="s">
        <v>105</v>
      </c>
    </row>
    <row r="35" spans="1:16" ht="12.75">
      <c r="A35" s="25" t="s">
        <v>45</v>
      </c>
      <c s="29" t="s">
        <v>23</v>
      </c>
      <c s="29" t="s">
        <v>106</v>
      </c>
      <c s="25" t="s">
        <v>47</v>
      </c>
      <c s="30" t="s">
        <v>107</v>
      </c>
      <c s="31" t="s">
        <v>99</v>
      </c>
      <c s="32">
        <v>3858.85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50</v>
      </c>
      <c r="E36" s="35" t="s">
        <v>108</v>
      </c>
    </row>
    <row r="37" spans="1:5" ht="63.75">
      <c r="A37" s="36" t="s">
        <v>52</v>
      </c>
      <c r="E37" s="37" t="s">
        <v>109</v>
      </c>
    </row>
    <row r="38" spans="1:5" ht="140.25">
      <c r="A38" t="s">
        <v>54</v>
      </c>
      <c r="E38" s="35" t="s">
        <v>105</v>
      </c>
    </row>
    <row r="39" spans="1:16" ht="12.75">
      <c r="A39" s="25" t="s">
        <v>45</v>
      </c>
      <c s="29" t="s">
        <v>22</v>
      </c>
      <c s="29" t="s">
        <v>110</v>
      </c>
      <c s="25" t="s">
        <v>47</v>
      </c>
      <c s="30" t="s">
        <v>111</v>
      </c>
      <c s="31" t="s">
        <v>99</v>
      </c>
      <c s="32">
        <v>3858.85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50</v>
      </c>
      <c r="E40" s="35" t="s">
        <v>112</v>
      </c>
    </row>
    <row r="41" spans="1:5" ht="63.75">
      <c r="A41" s="36" t="s">
        <v>52</v>
      </c>
      <c r="E41" s="37" t="s">
        <v>113</v>
      </c>
    </row>
    <row r="42" spans="1:5" ht="51">
      <c r="A42" t="s">
        <v>54</v>
      </c>
      <c r="E42" s="35" t="s">
        <v>114</v>
      </c>
    </row>
    <row r="43" spans="1:16" ht="12.75">
      <c r="A43" s="25" t="s">
        <v>45</v>
      </c>
      <c s="29" t="s">
        <v>33</v>
      </c>
      <c s="29" t="s">
        <v>115</v>
      </c>
      <c s="25" t="s">
        <v>47</v>
      </c>
      <c s="30" t="s">
        <v>116</v>
      </c>
      <c s="31" t="s">
        <v>99</v>
      </c>
      <c s="32">
        <v>3913.85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117</v>
      </c>
    </row>
    <row r="45" spans="1:5" ht="12.75">
      <c r="A45" s="36" t="s">
        <v>52</v>
      </c>
      <c r="E45" s="37" t="s">
        <v>118</v>
      </c>
    </row>
    <row r="46" spans="1:5" ht="76.5">
      <c r="A46" t="s">
        <v>54</v>
      </c>
      <c r="E46" s="35" t="s">
        <v>119</v>
      </c>
    </row>
    <row r="47" spans="1:16" ht="12.75">
      <c r="A47" s="25" t="s">
        <v>45</v>
      </c>
      <c s="29" t="s">
        <v>72</v>
      </c>
      <c s="29" t="s">
        <v>120</v>
      </c>
      <c s="25" t="s">
        <v>47</v>
      </c>
      <c s="30" t="s">
        <v>121</v>
      </c>
      <c s="31" t="s">
        <v>122</v>
      </c>
      <c s="32">
        <v>94.2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12.75">
      <c r="A48" s="34" t="s">
        <v>50</v>
      </c>
      <c r="E48" s="35" t="s">
        <v>47</v>
      </c>
    </row>
    <row r="49" spans="1:5" ht="12.75">
      <c r="A49" s="36" t="s">
        <v>52</v>
      </c>
      <c r="E49" s="37" t="s">
        <v>123</v>
      </c>
    </row>
    <row r="50" spans="1:5" ht="38.25">
      <c r="A50" t="s">
        <v>54</v>
      </c>
      <c r="E50" s="35" t="s">
        <v>124</v>
      </c>
    </row>
    <row r="51" spans="1:16" ht="12.75">
      <c r="A51" s="25" t="s">
        <v>45</v>
      </c>
      <c s="29" t="s">
        <v>125</v>
      </c>
      <c s="29" t="s">
        <v>126</v>
      </c>
      <c s="25" t="s">
        <v>47</v>
      </c>
      <c s="30" t="s">
        <v>127</v>
      </c>
      <c s="31" t="s">
        <v>99</v>
      </c>
      <c s="32">
        <v>3858.85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47</v>
      </c>
    </row>
    <row r="53" spans="1:5" ht="63.75">
      <c r="A53" s="36" t="s">
        <v>52</v>
      </c>
      <c r="E53" s="37" t="s">
        <v>109</v>
      </c>
    </row>
    <row r="54" spans="1:5" ht="51">
      <c r="A54" t="s">
        <v>54</v>
      </c>
      <c r="E54" s="35" t="s">
        <v>114</v>
      </c>
    </row>
    <row r="55" spans="1:16" ht="12.75">
      <c r="A55" s="25" t="s">
        <v>45</v>
      </c>
      <c s="29" t="s">
        <v>128</v>
      </c>
      <c s="29" t="s">
        <v>129</v>
      </c>
      <c s="25" t="s">
        <v>47</v>
      </c>
      <c s="30" t="s">
        <v>130</v>
      </c>
      <c s="31" t="s">
        <v>99</v>
      </c>
      <c s="32">
        <v>3858.85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47</v>
      </c>
    </row>
    <row r="57" spans="1:5" ht="63.75">
      <c r="A57" s="36" t="s">
        <v>52</v>
      </c>
      <c r="E57" s="37" t="s">
        <v>109</v>
      </c>
    </row>
    <row r="58" spans="1:5" ht="63.75">
      <c r="A58" t="s">
        <v>54</v>
      </c>
      <c r="E58" s="35" t="s">
        <v>131</v>
      </c>
    </row>
    <row r="59" spans="1:18" ht="12.75" customHeight="1">
      <c r="A59" s="6" t="s">
        <v>43</v>
      </c>
      <c s="6"/>
      <c s="40" t="s">
        <v>72</v>
      </c>
      <c s="6"/>
      <c s="27" t="s">
        <v>132</v>
      </c>
      <c s="6"/>
      <c s="6"/>
      <c s="6"/>
      <c s="41">
        <f>0+Q59</f>
      </c>
      <c r="O59">
        <f>0+R59</f>
      </c>
      <c r="Q59">
        <f>0+I60+I64+I68</f>
      </c>
      <c>
        <f>0+O60+O64+O68</f>
      </c>
    </row>
    <row r="60" spans="1:16" ht="12.75">
      <c r="A60" s="25" t="s">
        <v>45</v>
      </c>
      <c s="29" t="s">
        <v>37</v>
      </c>
      <c s="29" t="s">
        <v>133</v>
      </c>
      <c s="25" t="s">
        <v>47</v>
      </c>
      <c s="30" t="s">
        <v>134</v>
      </c>
      <c s="31" t="s">
        <v>135</v>
      </c>
      <c s="32">
        <v>17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12.75">
      <c r="A61" s="34" t="s">
        <v>50</v>
      </c>
      <c r="E61" s="35" t="s">
        <v>47</v>
      </c>
    </row>
    <row r="62" spans="1:5" ht="12.75">
      <c r="A62" s="36" t="s">
        <v>52</v>
      </c>
      <c r="E62" s="37" t="s">
        <v>136</v>
      </c>
    </row>
    <row r="63" spans="1:5" ht="63.75">
      <c r="A63" t="s">
        <v>54</v>
      </c>
      <c r="E63" s="35" t="s">
        <v>137</v>
      </c>
    </row>
    <row r="64" spans="1:16" ht="12.75">
      <c r="A64" s="25" t="s">
        <v>45</v>
      </c>
      <c s="29" t="s">
        <v>138</v>
      </c>
      <c s="29" t="s">
        <v>139</v>
      </c>
      <c s="25" t="s">
        <v>47</v>
      </c>
      <c s="30" t="s">
        <v>140</v>
      </c>
      <c s="31" t="s">
        <v>135</v>
      </c>
      <c s="32">
        <v>15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12.75">
      <c r="A65" s="34" t="s">
        <v>50</v>
      </c>
      <c r="E65" s="35" t="s">
        <v>141</v>
      </c>
    </row>
    <row r="66" spans="1:5" ht="12.75">
      <c r="A66" s="36" t="s">
        <v>52</v>
      </c>
      <c r="E66" s="37" t="s">
        <v>142</v>
      </c>
    </row>
    <row r="67" spans="1:5" ht="63.75">
      <c r="A67" t="s">
        <v>54</v>
      </c>
      <c r="E67" s="35" t="s">
        <v>137</v>
      </c>
    </row>
    <row r="68" spans="1:16" ht="12.75">
      <c r="A68" s="25" t="s">
        <v>45</v>
      </c>
      <c s="29" t="s">
        <v>143</v>
      </c>
      <c s="29" t="s">
        <v>144</v>
      </c>
      <c s="25" t="s">
        <v>47</v>
      </c>
      <c s="30" t="s">
        <v>145</v>
      </c>
      <c s="31" t="s">
        <v>135</v>
      </c>
      <c s="32">
        <v>1</v>
      </c>
      <c s="33">
        <v>0</v>
      </c>
      <c s="33">
        <f>ROUND(ROUND(H68,2)*ROUND(G68,3),2)</f>
      </c>
      <c r="O68">
        <f>(I68*21)/100</f>
      </c>
      <c t="s">
        <v>23</v>
      </c>
    </row>
    <row r="69" spans="1:5" ht="12.75">
      <c r="A69" s="34" t="s">
        <v>50</v>
      </c>
      <c r="E69" s="35" t="s">
        <v>146</v>
      </c>
    </row>
    <row r="70" spans="1:5" ht="12.75">
      <c r="A70" s="36" t="s">
        <v>52</v>
      </c>
      <c r="E70" s="37" t="s">
        <v>53</v>
      </c>
    </row>
    <row r="71" spans="1:5" ht="102">
      <c r="A71" t="s">
        <v>54</v>
      </c>
      <c r="E71" s="35" t="s">
        <v>147</v>
      </c>
    </row>
    <row r="72" spans="1:18" ht="12.75" customHeight="1">
      <c r="A72" s="6" t="s">
        <v>43</v>
      </c>
      <c s="6"/>
      <c s="40" t="s">
        <v>148</v>
      </c>
      <c s="6"/>
      <c s="27" t="s">
        <v>149</v>
      </c>
      <c s="6"/>
      <c s="6"/>
      <c s="6"/>
      <c s="41">
        <f>0+Q72</f>
      </c>
      <c r="O72">
        <f>0+R72</f>
      </c>
      <c r="Q72">
        <f>0+I73</f>
      </c>
      <c>
        <f>0+O73</f>
      </c>
    </row>
    <row r="73" spans="1:16" ht="12.75">
      <c r="A73" s="25" t="s">
        <v>45</v>
      </c>
      <c s="29" t="s">
        <v>67</v>
      </c>
      <c s="29" t="s">
        <v>150</v>
      </c>
      <c s="25" t="s">
        <v>47</v>
      </c>
      <c s="30" t="s">
        <v>151</v>
      </c>
      <c s="31" t="s">
        <v>122</v>
      </c>
      <c s="32">
        <v>94.2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50</v>
      </c>
      <c r="E74" s="35" t="s">
        <v>47</v>
      </c>
    </row>
    <row r="75" spans="1:5" ht="12.75">
      <c r="A75" s="36" t="s">
        <v>52</v>
      </c>
      <c r="E75" s="37" t="s">
        <v>152</v>
      </c>
    </row>
    <row r="76" spans="1:5" ht="25.5">
      <c r="A76" t="s">
        <v>54</v>
      </c>
      <c r="E76" s="35" t="s">
        <v>153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